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I:\Meine Ablage\SpVgg-NAB\Bestellungen_Sport_Schaebel\"/>
    </mc:Choice>
  </mc:AlternateContent>
  <xr:revisionPtr revIDLastSave="0" documentId="13_ncr:1_{48CF05C5-09B7-45FE-B250-58F6E41491AC}" xr6:coauthVersionLast="47" xr6:coauthVersionMax="47" xr10:uidLastSave="{00000000-0000-0000-0000-000000000000}"/>
  <workbookProtection workbookAlgorithmName="SHA-512" workbookHashValue="/QuUFNIH15R9Kja0NZOINPfguda4pHmp1BE5bQ99XZ2Y3ONsrKKhHSDNt3Q1odA+vKMx2nU6fXPvDIECpE99bw==" workbookSaltValue="01/dPo5ZsW/JHfZ0yy+TAw==" workbookSpinCount="100000" lockStructure="1"/>
  <bookViews>
    <workbookView xWindow="-120" yWindow="-120" windowWidth="25440" windowHeight="15270" xr2:uid="{50D2DCC1-34DD-4E51-B1B1-EB0CB20036A6}"/>
  </bookViews>
  <sheets>
    <sheet name="Anleitung" sheetId="4" r:id="rId1"/>
    <sheet name="Bestellformular" sheetId="1" r:id="rId2"/>
    <sheet name="UVPs" sheetId="3" state="hidden" r:id="rId3"/>
    <sheet name="Drowdowns" sheetId="2"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3" i="1" l="1"/>
  <c r="C25" i="1"/>
  <c r="G25" i="1" s="1"/>
  <c r="H25" i="1" s="1"/>
  <c r="C24" i="1"/>
  <c r="G24" i="1" s="1"/>
  <c r="C17" i="1"/>
  <c r="D17" i="1" s="1"/>
  <c r="C21" i="1"/>
  <c r="D21" i="1" s="1"/>
  <c r="C22" i="1"/>
  <c r="D22" i="1" s="1"/>
  <c r="H24" i="1" l="1"/>
  <c r="K24" i="1" s="1"/>
  <c r="L24" i="1" s="1"/>
  <c r="K25" i="1"/>
  <c r="L25" i="1" s="1"/>
  <c r="D25" i="1"/>
  <c r="D24" i="1"/>
  <c r="G17" i="1"/>
  <c r="G21" i="1"/>
  <c r="H21" i="1" s="1"/>
  <c r="G22" i="1"/>
  <c r="H22" i="1" s="1"/>
  <c r="C16" i="1"/>
  <c r="D16" i="1" s="1"/>
  <c r="C18" i="1"/>
  <c r="D18" i="1" s="1"/>
  <c r="C19" i="1"/>
  <c r="G19" i="1" s="1"/>
  <c r="H19" i="1" s="1"/>
  <c r="C20" i="1"/>
  <c r="D20" i="1" s="1"/>
  <c r="C23" i="1"/>
  <c r="D23" i="1" s="1"/>
  <c r="H17" i="1" l="1"/>
  <c r="K17" i="1" s="1"/>
  <c r="L17" i="1" s="1"/>
  <c r="K19" i="1"/>
  <c r="L19" i="1" s="1"/>
  <c r="K22" i="1"/>
  <c r="L22" i="1" s="1"/>
  <c r="K21" i="1"/>
  <c r="L21" i="1" s="1"/>
  <c r="G23" i="1"/>
  <c r="G16" i="1"/>
  <c r="H16" i="1" s="1"/>
  <c r="G20" i="1"/>
  <c r="H20" i="1" s="1"/>
  <c r="D19" i="1"/>
  <c r="G18" i="1"/>
  <c r="H18" i="1" s="1"/>
  <c r="L23" i="1" l="1"/>
  <c r="K23" i="1"/>
  <c r="K18" i="1"/>
  <c r="L18" i="1" s="1"/>
  <c r="K20" i="1"/>
  <c r="L20" i="1" s="1"/>
  <c r="K16" i="1"/>
  <c r="L16" i="1" s="1"/>
  <c r="L27"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future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<sst xmlns="http://schemas.openxmlformats.org/spreadsheetml/2006/main" count="150" uniqueCount="82">
  <si>
    <t>Artikelbild</t>
  </si>
  <si>
    <t>Artikelname</t>
  </si>
  <si>
    <t>Farbname</t>
  </si>
  <si>
    <t>Größe</t>
  </si>
  <si>
    <t>Artikelnummer</t>
  </si>
  <si>
    <t>Menge</t>
  </si>
  <si>
    <t>UVP</t>
  </si>
  <si>
    <t>Beflockung</t>
  </si>
  <si>
    <t>slate grey / schwarz</t>
  </si>
  <si>
    <t>S</t>
  </si>
  <si>
    <t>M</t>
  </si>
  <si>
    <t>L</t>
  </si>
  <si>
    <t>XL</t>
  </si>
  <si>
    <t>XXL</t>
  </si>
  <si>
    <t>-</t>
  </si>
  <si>
    <t>abzgl. Rabatt</t>
  </si>
  <si>
    <t>Bestellformular Verein SpVgg Niederaichbach</t>
  </si>
  <si>
    <t>Sport-Mode Schäbel GmbH</t>
  </si>
  <si>
    <t>Bischof-Sailer-Platz 420, 84028 Landshut, Tel: 087122905, Email: info@sport-schäbel.de</t>
  </si>
  <si>
    <t>Besteller:</t>
  </si>
  <si>
    <t>Adresse:</t>
  </si>
  <si>
    <t>Telefonnummer:</t>
  </si>
  <si>
    <t>Email:</t>
  </si>
  <si>
    <t>Kommision:</t>
  </si>
  <si>
    <t>Datum:</t>
  </si>
  <si>
    <t>Einzelpreis mit Beflockung</t>
  </si>
  <si>
    <t>Größentabelle</t>
  </si>
  <si>
    <t>Gesamtpreis / Artikel</t>
  </si>
  <si>
    <t>SixWings Worker Jacke</t>
  </si>
  <si>
    <t>SixWings Worker Jacke Kinder</t>
  </si>
  <si>
    <t>SixWings Worker Hose</t>
  </si>
  <si>
    <t>SixWings Worker Hose Kinder</t>
  </si>
  <si>
    <t>SixWings T-Shirt</t>
  </si>
  <si>
    <t>SixWings T-Shirt Kinder</t>
  </si>
  <si>
    <t>SixWings Worker Shorts</t>
  </si>
  <si>
    <t>SixWings Worker Shorts Kinder</t>
  </si>
  <si>
    <t>weiß / schwarz</t>
  </si>
  <si>
    <t>Celebrate125 Training Jacket</t>
  </si>
  <si>
    <t>Celebrate125 Training Jacket Kinder</t>
  </si>
  <si>
    <t>Celebrate125 Training Pants</t>
  </si>
  <si>
    <t>Celebrate125 Training Pants Kinder</t>
  </si>
  <si>
    <t>Celebrate125 Shorts</t>
  </si>
  <si>
    <t>Celebrate125 Shorts Kinder</t>
  </si>
  <si>
    <t>schwarz</t>
  </si>
  <si>
    <t>Celebrate125 T-Shirt function</t>
  </si>
  <si>
    <t>Celebrate125 T-Shirt function Kinder</t>
  </si>
  <si>
    <t>XS</t>
  </si>
  <si>
    <t>3XL</t>
  </si>
  <si>
    <r>
      <t xml:space="preserve">Größentabelle Celebrate125 </t>
    </r>
    <r>
      <rPr>
        <sz val="11"/>
        <color rgb="FFFF0000"/>
        <rFont val="Arial"/>
        <family val="2"/>
      </rPr>
      <t>Jacket</t>
    </r>
  </si>
  <si>
    <t>Gesamtwert:</t>
  </si>
  <si>
    <t>Rückenschriftzug
"OABO"</t>
  </si>
  <si>
    <t>Team Allwetterjacke</t>
  </si>
  <si>
    <t>Team Allwetterjacke Kinder</t>
  </si>
  <si>
    <t>SoftShell Jacke Function</t>
  </si>
  <si>
    <t>SoftShell Jacke Function Kinder</t>
  </si>
  <si>
    <t>Bilder von Teamsportshop24 und Erima Katalog 2025</t>
  </si>
  <si>
    <t>Zeilen, die blau hinterlegt sind, sind Artikel, die bestellt werden sollen. Falls keine Beschriftung erwünscht ist, bitte entsprechendes abwählen!</t>
  </si>
  <si>
    <t>Größentabelle SoftShellJacke</t>
  </si>
  <si>
    <t>Wappen (s/w)</t>
  </si>
  <si>
    <t>mit</t>
  </si>
  <si>
    <t>ohne</t>
  </si>
  <si>
    <t>Celebrate125 Training Jacket with Hood</t>
  </si>
  <si>
    <t>Celebrate125 Training Jacket with Hood Kinder</t>
  </si>
  <si>
    <t>SixWings Rucksack mit Bodenfach</t>
  </si>
  <si>
    <t>SixWings Sporttasche</t>
  </si>
  <si>
    <t>SixWings Sporttasche mit Bodenfach</t>
  </si>
  <si>
    <t>Größentabelle Taschen</t>
  </si>
  <si>
    <t>SixWings Sporttasche (49x23x25cm_ca.28l)</t>
  </si>
  <si>
    <t>SixWings Sporttasche (61x29x28cm_ca.49,5l)</t>
  </si>
  <si>
    <t>SixWings Sporttasche (70x32x34cm_ca.76l)</t>
  </si>
  <si>
    <t>SixWings Sporttasche mit Bodenfach (40x25x35cm_ca.35l)</t>
  </si>
  <si>
    <t>SixWings Sporttasche mit Bodenfach (50x30x40cm_ca.60l)</t>
  </si>
  <si>
    <t>SixWings Sporttasche mit Bodenfach (60x35x45cm_ca.94,5l)</t>
  </si>
  <si>
    <t>ab 29,99 €</t>
  </si>
  <si>
    <t>ab 34,99 €</t>
  </si>
  <si>
    <t>bitte nur hellgrau hinterlegte Felder editieren</t>
  </si>
  <si>
    <t>Vorname Nachname</t>
  </si>
  <si>
    <t>+49</t>
  </si>
  <si>
    <t>Straße Hausnummer, PLZ Ort</t>
  </si>
  <si>
    <t>max.mustermann@provider.xyz</t>
  </si>
  <si>
    <t>x - Jugend (Vor- und Nachname des Kindes)</t>
  </si>
  <si>
    <t>dd.mm.yyyy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</si>
</sst>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1" x14ac:knownFonts="1">
    <font>
      <sz val="11"/>
      <color theme="1"/>
      <name val="Arial"/>
      <family val="2"/>
    </font>
    <font>
      <sz val="11"/>
      <color theme="1"/>
      <name val="Arial"/>
      <family val="2"/>
    </font>
    <font>
      <b/>
      <sz val="11"/>
      <color theme="1"/>
      <name val="Arial"/>
      <family val="2"/>
    </font>
    <font>
      <sz val="8"/>
      <color theme="1"/>
      <name val="Arial"/>
      <family val="2"/>
    </font>
    <font>
      <b/>
      <sz val="9"/>
      <color rgb="FFFF0000"/>
      <name val="Arial"/>
      <family val="2"/>
    </font>
    <font>
      <b/>
      <sz val="14"/>
      <color theme="1"/>
      <name val="Arial"/>
      <family val="2"/>
    </font>
    <font>
      <b/>
      <u/>
      <sz val="14"/>
      <color theme="1"/>
      <name val="Arial"/>
      <family val="2"/>
    </font>
    <font>
      <sz val="11"/>
      <color rgb="FFFF0000"/>
      <name val="Arial"/>
      <family val="2"/>
    </font>
    <font>
      <b/>
      <sz val="10"/>
      <color theme="1"/>
      <name val="Arial"/>
      <family val="2"/>
    </font>
    <font>
      <u/>
      <sz val="11"/>
      <color theme="10"/>
      <name val="Arial"/>
      <family val="2"/>
    </font>
    <font>
      <b/>
      <i/>
      <sz val="16"/>
      <color rgb="FFFF0000"/>
      <name val="Arial"/>
      <family val="2"/>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47">
    <xf numFmtId="0" fontId="0" fillId="0" borderId="0" xfId="0"/>
    <xf numFmtId="0" fontId="0" fillId="0" borderId="1" xfId="0" applyBorder="1"/>
    <xf numFmtId="0" fontId="3" fillId="0" borderId="0" xfId="0" applyFont="1"/>
    <xf numFmtId="0" fontId="0" fillId="0" borderId="0" xfId="0" applyAlignment="1">
      <alignment horizontal="center"/>
    </xf>
    <xf numFmtId="0" fontId="0" fillId="0" borderId="1" xfId="0" applyBorder="1" applyAlignment="1">
      <alignment horizontal="center" vertical="center"/>
    </xf>
    <xf numFmtId="9" fontId="0" fillId="0" borderId="0" xfId="2" applyFont="1"/>
    <xf numFmtId="44" fontId="0" fillId="0" borderId="1" xfId="1" applyFont="1" applyBorder="1" applyAlignment="1">
      <alignment horizontal="center" vertical="center"/>
    </xf>
    <xf numFmtId="0" fontId="0" fillId="0" borderId="0" xfId="0" applyAlignment="1">
      <alignment horizontal="center" vertical="center"/>
    </xf>
    <xf numFmtId="44" fontId="4" fillId="0" borderId="2" xfId="1" applyFont="1" applyBorder="1" applyAlignment="1">
      <alignment horizontal="center" vertical="center"/>
    </xf>
    <xf numFmtId="44" fontId="4" fillId="0" borderId="4" xfId="1" applyFont="1" applyBorder="1" applyAlignment="1">
      <alignment horizontal="center" vertical="center"/>
    </xf>
    <xf numFmtId="0" fontId="5" fillId="0" borderId="0" xfId="0" applyFont="1" applyAlignment="1">
      <alignment horizontal="right"/>
    </xf>
    <xf numFmtId="44" fontId="5" fillId="0" borderId="0" xfId="0" applyNumberFormat="1" applyFont="1"/>
    <xf numFmtId="0" fontId="0" fillId="0" borderId="3" xfId="0" applyBorder="1"/>
    <xf numFmtId="0" fontId="0" fillId="0" borderId="2" xfId="0" applyBorder="1"/>
    <xf numFmtId="0" fontId="3" fillId="0" borderId="3" xfId="0" applyFont="1" applyBorder="1" applyAlignment="1">
      <alignment horizontal="center" textRotation="90" wrapText="1"/>
    </xf>
    <xf numFmtId="0" fontId="3" fillId="0" borderId="0" xfId="0" applyFont="1" applyAlignment="1">
      <alignment horizontal="center" textRotation="90" wrapText="1"/>
    </xf>
    <xf numFmtId="0" fontId="0" fillId="0" borderId="5" xfId="0" applyBorder="1" applyAlignment="1">
      <alignment horizontal="center" vertical="center"/>
    </xf>
    <xf numFmtId="44" fontId="0" fillId="0" borderId="1" xfId="1" applyFont="1" applyFill="1" applyBorder="1" applyAlignment="1">
      <alignment horizontal="center" vertical="center"/>
    </xf>
    <xf numFmtId="44" fontId="0" fillId="0" borderId="1" xfId="1" applyFont="1" applyBorder="1" applyAlignment="1">
      <alignment horizontal="center" vertical="center" wrapText="1"/>
    </xf>
    <xf numFmtId="9" fontId="0" fillId="0" borderId="0" xfId="2" applyFont="1" applyAlignment="1">
      <alignment horizontal="center" vertical="center"/>
    </xf>
    <xf numFmtId="0" fontId="0" fillId="0" borderId="0" xfId="0" applyAlignment="1">
      <alignment horizontal="left"/>
    </xf>
    <xf numFmtId="0" fontId="0" fillId="0" borderId="0" xfId="0" applyAlignment="1">
      <alignment vertical="center"/>
    </xf>
    <xf numFmtId="0" fontId="6" fillId="0" borderId="0" xfId="0" applyFont="1" applyAlignment="1">
      <alignment vertical="center"/>
    </xf>
    <xf numFmtId="0" fontId="2" fillId="0" borderId="0" xfId="0" applyFont="1" applyAlignment="1">
      <alignment vertical="center"/>
    </xf>
    <xf numFmtId="0" fontId="2" fillId="0" borderId="0" xfId="0" applyFont="1" applyAlignment="1">
      <alignment horizontal="center" textRotation="90"/>
    </xf>
    <xf numFmtId="0" fontId="2" fillId="0" borderId="0" xfId="0" applyFont="1" applyAlignment="1">
      <alignment horizontal="center" textRotation="90" wrapText="1"/>
    </xf>
    <xf numFmtId="0" fontId="2" fillId="0" borderId="3" xfId="0" applyFont="1" applyBorder="1" applyAlignment="1">
      <alignment horizontal="center" textRotation="90" wrapText="1"/>
    </xf>
    <xf numFmtId="0" fontId="9" fillId="0" borderId="1" xfId="3"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wrapText="1"/>
    </xf>
    <xf numFmtId="0" fontId="0" fillId="3" borderId="1" xfId="0" applyFill="1" applyBorder="1" applyAlignment="1">
      <alignment horizontal="center" vertical="center"/>
    </xf>
    <xf numFmtId="49" fontId="9" fillId="3" borderId="1" xfId="3" applyNumberFormat="1" applyFill="1" applyBorder="1" applyAlignment="1">
      <alignment horizontal="left" vertical="center"/>
    </xf>
    <xf numFmtId="49" fontId="0" fillId="3" borderId="1" xfId="0" applyNumberFormat="1" applyFill="1" applyBorder="1" applyAlignment="1">
      <alignment horizontal="left"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14" fontId="0" fillId="3" borderId="1" xfId="0" applyNumberFormat="1" applyFill="1" applyBorder="1" applyAlignment="1">
      <alignment horizontal="left" vertical="center"/>
    </xf>
    <xf numFmtId="0" fontId="0" fillId="3" borderId="1" xfId="0" applyFill="1" applyBorder="1" applyAlignment="1">
      <alignment horizontal="left" vertical="center"/>
    </xf>
    <xf numFmtId="0" fontId="10" fillId="3" borderId="9" xfId="0" applyFont="1" applyFill="1" applyBorder="1" applyAlignment="1">
      <alignment horizontal="center"/>
    </xf>
    <xf numFmtId="0" fontId="10" fillId="3" borderId="10" xfId="0" applyFont="1" applyFill="1" applyBorder="1" applyAlignment="1">
      <alignment horizontal="center"/>
    </xf>
    <xf numFmtId="0" fontId="10" fillId="3" borderId="11" xfId="0" applyFont="1" applyFill="1" applyBorder="1" applyAlignment="1">
      <alignment horizontal="center"/>
    </xf>
  </cellXfs>
  <cellStyles count="4">
    <cellStyle name="Link" xfId="3" builtinId="8"/>
    <cellStyle name="Prozent" xfId="2" builtinId="5"/>
    <cellStyle name="Standard" xfId="0" builtinId="0"/>
    <cellStyle name="Währung" xfId="1" builtinId="4"/>
  </cellStyles>
  <dxfs count="2">
    <dxf>
      <font>
        <b/>
        <i val="0"/>
        <color rgb="FFFF0000"/>
      </font>
    </dxf>
    <dxf>
      <font>
        <b/>
        <i val="0"/>
      </font>
      <fill>
        <patternFill>
          <bgColor theme="7" tint="0.59996337778862885"/>
        </patternFill>
      </fill>
    </dxf>
  </dxfs>
  <tableStyles count="0" defaultTableStyle="TableStyleMedium2" defaultPivotStyle="PivotStyleLight16"/>
  <colors>
    <mruColors>
      <color rgb="FFFFFFCC"/>
      <color rgb="FFFF69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0</xdr:col>
      <xdr:colOff>30480</xdr:colOff>
      <xdr:row>0</xdr:row>
      <xdr:rowOff>38100</xdr:rowOff>
    </xdr:from>
    <xdr:to>
      <xdr:col>6</xdr:col>
      <xdr:colOff>815340</xdr:colOff>
      <xdr:row>52</xdr:row>
      <xdr:rowOff>129540</xdr:rowOff>
    </xdr:to>
    <xdr:sp macro="" textlink="">
      <xdr:nvSpPr>
        <xdr:cNvPr id="2" name="Textfeld 1">
          <a:extLst>
            <a:ext uri="{FF2B5EF4-FFF2-40B4-BE49-F238E27FC236}">
              <a16:creationId xmlns:a16="http://schemas.microsoft.com/office/drawing/2014/main" id="{98291307-59C2-DE87-B91F-82B3ED141D95}"/>
            </a:ext>
          </a:extLst>
        </xdr:cNvPr>
        <xdr:cNvSpPr txBox="1"/>
      </xdr:nvSpPr>
      <xdr:spPr>
        <a:xfrm>
          <a:off x="30480" y="38100"/>
          <a:ext cx="5905500" cy="9204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Hallo liebe Vereinsmitglieder</a:t>
          </a:r>
          <a:r>
            <a:rPr lang="de-DE" sz="1100" baseline="0"/>
            <a:t> der Abteilung Fussball,</a:t>
          </a:r>
        </a:p>
        <a:p>
          <a:endParaRPr lang="de-DE" sz="1100" baseline="0"/>
        </a:p>
        <a:p>
          <a:r>
            <a:rPr lang="de-DE" sz="1100" baseline="0"/>
            <a:t>wir möchten euch die Möglichkeit bieten, Vereinskleidung für Sport und Freizeit zu den Konditionen der SpVgg Niederaichbach zu erwerben, daher haben wir ein Bestellformular für erstellt.</a:t>
          </a:r>
          <a:br>
            <a:rPr lang="de-DE" sz="1100" baseline="0"/>
          </a:br>
          <a:br>
            <a:rPr lang="de-DE" sz="1100" baseline="0"/>
          </a:br>
          <a:r>
            <a:rPr lang="de-DE" sz="1100" baseline="0"/>
            <a:t>Das Ganze nutzt ihr so, dass ihr im Reiter "Bestellformular" oben in der Tabelle euren Namen im Feld "Besteller" und eure Adresse, Telefonnummer, Mailadresse und das Bestelldatum in den entsprechenden Feldern darunter eintragt. Unter Kommision tragt bitte die Jugend ein, in der sich euer Kind aktuell befindet und in Klammern dahinter den Namen eures Kindes. Je Kind bitte eine eigene Bestellung ausfüllen, da das Formular sonst zu unübersichtlich wird.</a:t>
          </a:r>
        </a:p>
        <a:p>
          <a:endParaRPr lang="de-DE" sz="1100" baseline="0"/>
        </a:p>
        <a:p>
          <a:r>
            <a:rPr lang="de-DE" sz="1100" baseline="0"/>
            <a:t>Hier ein Beispiel</a:t>
          </a:r>
        </a:p>
        <a:p>
          <a:endParaRPr lang="de-DE" sz="1100" baseline="0"/>
        </a:p>
        <a:p>
          <a:endParaRPr lang="de-DE" sz="1100" baseline="0"/>
        </a:p>
        <a:p>
          <a:endParaRPr lang="de-DE" sz="1100" baseline="0"/>
        </a:p>
        <a:p>
          <a:endParaRPr lang="de-DE" sz="1100" baseline="0"/>
        </a:p>
        <a:p>
          <a:endParaRPr lang="de-DE" sz="1100" baseline="0"/>
        </a:p>
        <a:p>
          <a:endParaRPr lang="de-DE" sz="1100" baseline="0"/>
        </a:p>
        <a:p>
          <a:endParaRPr lang="de-DE" sz="1100" baseline="0"/>
        </a:p>
        <a:p>
          <a:endParaRPr lang="de-DE" sz="1100" baseline="0"/>
        </a:p>
        <a:p>
          <a:r>
            <a:rPr lang="de-DE" sz="1100" baseline="0"/>
            <a:t>in der Tabelle darunter gebt bei dem Artikel, den ihr bestellen wollt die Größe (mögliche Größen sind in der Zelle hinterlegt) und die Anzahl ein. Einzelpreis und Gesamtpreis wird automatisch ermittelt, auch abhängig der Größe, so ändert sich bei den Größen 128 - 164 nicht nur der Preis sonder auch der Artikeltext. Habt ihr einen Artikel vollständig definiert, also mit Größe und Anzahl, wir die Zeile blau eingefärbt, was für unseren Lieferanten bedeutet, dieser Artikel soll bestellt werden. </a:t>
          </a:r>
        </a:p>
        <a:p>
          <a:endParaRPr lang="de-DE" sz="1100" baseline="0"/>
        </a:p>
        <a:p>
          <a:r>
            <a:rPr lang="de-DE" sz="1100" baseline="0"/>
            <a:t>das sieht dann so aus:</a:t>
          </a:r>
        </a:p>
        <a:p>
          <a:endParaRPr lang="de-DE" sz="1100" baseline="0"/>
        </a:p>
        <a:p>
          <a:endParaRPr lang="de-DE" sz="1100" baseline="0"/>
        </a:p>
        <a:p>
          <a:endParaRPr lang="de-DE" sz="1100" baseline="0"/>
        </a:p>
        <a:p>
          <a:endParaRPr lang="de-DE" sz="1100" baseline="0"/>
        </a:p>
        <a:p>
          <a:endParaRPr lang="de-DE" sz="1100" baseline="0"/>
        </a:p>
        <a:p>
          <a:r>
            <a:rPr lang="de-DE" sz="1100" baseline="0"/>
            <a:t>Was ihr nicht bestellen wollt, daher einfach nicht ausfüllen. Habt ihr eine Angabe vergessen, weißt euch ein entsprechender Hinweis am Ende der Zeile darauf hin.</a:t>
          </a:r>
        </a:p>
        <a:p>
          <a:endParaRPr lang="de-DE" sz="1100" baseline="0"/>
        </a:p>
        <a:p>
          <a:r>
            <a:rPr lang="de-DE" sz="1100" baseline="0"/>
            <a:t>Hier ein Beispiel</a:t>
          </a:r>
        </a:p>
        <a:p>
          <a:endParaRPr lang="de-DE" sz="1100" baseline="0"/>
        </a:p>
        <a:p>
          <a:endParaRPr lang="de-DE" sz="1100" baseline="0"/>
        </a:p>
        <a:p>
          <a:endParaRPr lang="de-DE" sz="1100" baseline="0"/>
        </a:p>
        <a:p>
          <a:endParaRPr lang="de-DE" sz="1100" baseline="0"/>
        </a:p>
        <a:p>
          <a:endParaRPr lang="de-DE" sz="1100" baseline="0"/>
        </a:p>
        <a:p>
          <a:endParaRPr lang="de-DE" sz="1100" baseline="0"/>
        </a:p>
        <a:p>
          <a:r>
            <a:rPr lang="de-DE" sz="1100" baseline="0"/>
            <a:t>Beflockung: solltet ihr entweder das Logo oder auch den Schriftzug am Rücken NICHT haben wollen, wählt dies bitte über die Dropdownauswahl in den jeweiligen Feldern ab, indem ihr auf "ohne" umstellt.</a:t>
          </a:r>
        </a:p>
        <a:p>
          <a:endParaRPr lang="de-DE" sz="1100" baseline="0"/>
        </a:p>
        <a:p>
          <a:r>
            <a:rPr lang="de-DE" sz="1100" baseline="0"/>
            <a:t>Habt ihr alles soweit fertig, speichert das Excelfile bitte mit eurem Namen ab, also bspw. "Bestellung_Erima_2025_Max_Mustermann.xlsx" und schickt das Ganze an </a:t>
          </a:r>
          <a:br>
            <a:rPr lang="de-DE" sz="1100" baseline="0"/>
          </a:br>
          <a:r>
            <a:rPr lang="de-DE" sz="1100" baseline="0"/>
            <a:t>jugend@spvgg-niederaichbach.de</a:t>
          </a:r>
          <a:br>
            <a:rPr lang="de-DE" sz="1100" baseline="0"/>
          </a:br>
          <a:r>
            <a:rPr lang="de-DE" sz="1100" baseline="0"/>
            <a:t>Wir geben euch dann Rückmeldung, sobald wir etwas vom Lieferanten bzgl. Lieferzeiten hören und selbstverständlich auch dann, wenn die Bestellung zum Abholen bereit ist. </a:t>
          </a:r>
        </a:p>
        <a:p>
          <a:endParaRPr lang="de-DE" sz="1100" baseline="0"/>
        </a:p>
        <a:p>
          <a:r>
            <a:rPr lang="de-DE" sz="1100" baseline="0"/>
            <a:t>eure Jugendleitung</a:t>
          </a:r>
        </a:p>
        <a:p>
          <a:endParaRPr lang="de-DE" sz="1100"/>
        </a:p>
      </xdr:txBody>
    </xdr:sp>
    <xdr:clientData/>
  </xdr:twoCellAnchor>
  <xdr:twoCellAnchor editAs="oneCell">
    <xdr:from>
      <xdr:col>0</xdr:col>
      <xdr:colOff>139837</xdr:colOff>
      <xdr:row>12</xdr:row>
      <xdr:rowOff>152400</xdr:rowOff>
    </xdr:from>
    <xdr:to>
      <xdr:col>6</xdr:col>
      <xdr:colOff>739140</xdr:colOff>
      <xdr:row>18</xdr:row>
      <xdr:rowOff>98699</xdr:rowOff>
    </xdr:to>
    <xdr:pic>
      <xdr:nvPicPr>
        <xdr:cNvPr id="3" name="Grafik 2">
          <a:extLst>
            <a:ext uri="{FF2B5EF4-FFF2-40B4-BE49-F238E27FC236}">
              <a16:creationId xmlns:a16="http://schemas.microsoft.com/office/drawing/2014/main" id="{C949C743-35F1-FD8A-24E5-29A4F7CEC807}"/>
            </a:ext>
          </a:extLst>
        </xdr:cNvPr>
        <xdr:cNvPicPr>
          <a:picLocks noChangeAspect="1"/>
        </xdr:cNvPicPr>
      </xdr:nvPicPr>
      <xdr:blipFill>
        <a:blip xmlns:r="http://schemas.openxmlformats.org/officeDocument/2006/relationships" r:embed="rId1"/>
        <a:stretch>
          <a:fillRect/>
        </a:stretch>
      </xdr:blipFill>
      <xdr:spPr>
        <a:xfrm>
          <a:off x="139837" y="2255520"/>
          <a:ext cx="5719943" cy="997859"/>
        </a:xfrm>
        <a:prstGeom prst="rect">
          <a:avLst/>
        </a:prstGeom>
      </xdr:spPr>
    </xdr:pic>
    <xdr:clientData/>
  </xdr:twoCellAnchor>
  <xdr:twoCellAnchor editAs="oneCell">
    <xdr:from>
      <xdr:col>0</xdr:col>
      <xdr:colOff>167640</xdr:colOff>
      <xdr:row>27</xdr:row>
      <xdr:rowOff>68581</xdr:rowOff>
    </xdr:from>
    <xdr:to>
      <xdr:col>6</xdr:col>
      <xdr:colOff>678180</xdr:colOff>
      <xdr:row>30</xdr:row>
      <xdr:rowOff>117411</xdr:rowOff>
    </xdr:to>
    <xdr:pic>
      <xdr:nvPicPr>
        <xdr:cNvPr id="6" name="Grafik 5">
          <a:extLst>
            <a:ext uri="{FF2B5EF4-FFF2-40B4-BE49-F238E27FC236}">
              <a16:creationId xmlns:a16="http://schemas.microsoft.com/office/drawing/2014/main" id="{E1C24371-422F-AF4D-A014-0B2A54C128F8}"/>
            </a:ext>
          </a:extLst>
        </xdr:cNvPr>
        <xdr:cNvPicPr>
          <a:picLocks noChangeAspect="1"/>
        </xdr:cNvPicPr>
      </xdr:nvPicPr>
      <xdr:blipFill>
        <a:blip xmlns:r="http://schemas.openxmlformats.org/officeDocument/2006/relationships" r:embed="rId2"/>
        <a:stretch>
          <a:fillRect/>
        </a:stretch>
      </xdr:blipFill>
      <xdr:spPr>
        <a:xfrm>
          <a:off x="167640" y="4800601"/>
          <a:ext cx="5631180" cy="574610"/>
        </a:xfrm>
        <a:prstGeom prst="rect">
          <a:avLst/>
        </a:prstGeom>
      </xdr:spPr>
    </xdr:pic>
    <xdr:clientData/>
  </xdr:twoCellAnchor>
  <xdr:twoCellAnchor editAs="oneCell">
    <xdr:from>
      <xdr:col>0</xdr:col>
      <xdr:colOff>152400</xdr:colOff>
      <xdr:row>36</xdr:row>
      <xdr:rowOff>54171</xdr:rowOff>
    </xdr:from>
    <xdr:to>
      <xdr:col>6</xdr:col>
      <xdr:colOff>640080</xdr:colOff>
      <xdr:row>39</xdr:row>
      <xdr:rowOff>98659</xdr:rowOff>
    </xdr:to>
    <xdr:pic>
      <xdr:nvPicPr>
        <xdr:cNvPr id="7" name="Grafik 6">
          <a:extLst>
            <a:ext uri="{FF2B5EF4-FFF2-40B4-BE49-F238E27FC236}">
              <a16:creationId xmlns:a16="http://schemas.microsoft.com/office/drawing/2014/main" id="{56460C91-C071-4BD6-AF62-CE34762F1B69}"/>
            </a:ext>
          </a:extLst>
        </xdr:cNvPr>
        <xdr:cNvPicPr>
          <a:picLocks noChangeAspect="1"/>
        </xdr:cNvPicPr>
      </xdr:nvPicPr>
      <xdr:blipFill>
        <a:blip xmlns:r="http://schemas.openxmlformats.org/officeDocument/2006/relationships" r:embed="rId3"/>
        <a:stretch>
          <a:fillRect/>
        </a:stretch>
      </xdr:blipFill>
      <xdr:spPr>
        <a:xfrm>
          <a:off x="152400" y="6363531"/>
          <a:ext cx="5608320" cy="5702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669227</xdr:colOff>
      <xdr:row>0</xdr:row>
      <xdr:rowOff>91793</xdr:rowOff>
    </xdr:from>
    <xdr:to>
      <xdr:col>11</xdr:col>
      <xdr:colOff>871900</xdr:colOff>
      <xdr:row>3</xdr:row>
      <xdr:rowOff>79854</xdr:rowOff>
    </xdr:to>
    <xdr:grpSp>
      <xdr:nvGrpSpPr>
        <xdr:cNvPr id="5" name="Gruppieren 4">
          <a:extLst>
            <a:ext uri="{FF2B5EF4-FFF2-40B4-BE49-F238E27FC236}">
              <a16:creationId xmlns:a16="http://schemas.microsoft.com/office/drawing/2014/main" id="{E1809DEC-C607-DBC8-D681-AEB587961085}"/>
            </a:ext>
          </a:extLst>
        </xdr:cNvPr>
        <xdr:cNvGrpSpPr/>
      </xdr:nvGrpSpPr>
      <xdr:grpSpPr>
        <a:xfrm>
          <a:off x="8469144" y="91793"/>
          <a:ext cx="3017839" cy="612478"/>
          <a:chOff x="7401338" y="65289"/>
          <a:chExt cx="3012134" cy="551278"/>
        </a:xfrm>
      </xdr:grpSpPr>
      <xdr:pic>
        <xdr:nvPicPr>
          <xdr:cNvPr id="2" name="Grafik 1">
            <a:extLst>
              <a:ext uri="{FF2B5EF4-FFF2-40B4-BE49-F238E27FC236}">
                <a16:creationId xmlns:a16="http://schemas.microsoft.com/office/drawing/2014/main" id="{CA6D5014-52AB-B5BF-447C-3FF882CCFF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01338" y="65289"/>
            <a:ext cx="524321" cy="55127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 name="Grafik 2">
            <a:extLst>
              <a:ext uri="{FF2B5EF4-FFF2-40B4-BE49-F238E27FC236}">
                <a16:creationId xmlns:a16="http://schemas.microsoft.com/office/drawing/2014/main" id="{CB057C09-47C8-76D3-18B6-C8541C465D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62277" y="70052"/>
            <a:ext cx="737450" cy="54175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Grafik 3">
            <a:extLst>
              <a:ext uri="{FF2B5EF4-FFF2-40B4-BE49-F238E27FC236}">
                <a16:creationId xmlns:a16="http://schemas.microsoft.com/office/drawing/2014/main" id="{C1BA8C0E-C7FD-DF5B-85B7-A716C5C7FFE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36345" y="65289"/>
            <a:ext cx="1477127" cy="55127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0">
  <rv s="0">
    <v>0</v>
    <v>5</v>
  </rv>
  <rv s="0">
    <v>1</v>
    <v>5</v>
  </rv>
  <rv s="0">
    <v>2</v>
    <v>5</v>
  </rv>
  <rv s="0">
    <v>3</v>
    <v>5</v>
  </rv>
  <rv s="0">
    <v>4</v>
    <v>5</v>
  </rv>
  <rv s="0">
    <v>5</v>
    <v>5</v>
  </rv>
  <rv s="0">
    <v>6</v>
    <v>5</v>
  </rv>
  <rv s="0">
    <v>7</v>
    <v>5</v>
  </rv>
  <rv s="0">
    <v>8</v>
    <v>5</v>
  </rv>
  <rv s="0">
    <v>9</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ichValueRel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erima-online.com/1032533" TargetMode="External"/><Relationship Id="rId13" Type="http://schemas.openxmlformats.org/officeDocument/2006/relationships/drawing" Target="../drawings/drawing2.xml"/><Relationship Id="rId3" Type="http://schemas.openxmlformats.org/officeDocument/2006/relationships/hyperlink" Target="https:/www.erima-online.com/1082505" TargetMode="External"/><Relationship Id="rId7" Type="http://schemas.openxmlformats.org/officeDocument/2006/relationships/hyperlink" Target="https://www.erima-online.com/2052206" TargetMode="External"/><Relationship Id="rId12" Type="http://schemas.openxmlformats.org/officeDocument/2006/relationships/printerSettings" Target="../printerSettings/printerSettings2.bin"/><Relationship Id="rId2" Type="http://schemas.openxmlformats.org/officeDocument/2006/relationships/hyperlink" Target="https:/www.erima-online.com/1102504" TargetMode="External"/><Relationship Id="rId1" Type="http://schemas.openxmlformats.org/officeDocument/2006/relationships/hyperlink" Target="https:/www.erima-online.com/1032595" TargetMode="External"/><Relationship Id="rId6" Type="http://schemas.openxmlformats.org/officeDocument/2006/relationships/hyperlink" Target="https://www.erima-online.com/906201" TargetMode="External"/><Relationship Id="rId11" Type="http://schemas.openxmlformats.org/officeDocument/2006/relationships/hyperlink" Target="mailto:max.mustermann@provider.xyz" TargetMode="External"/><Relationship Id="rId5" Type="http://schemas.openxmlformats.org/officeDocument/2006/relationships/hyperlink" Target="https:/www.erima-online.com/7232317" TargetMode="External"/><Relationship Id="rId10" Type="http://schemas.openxmlformats.org/officeDocument/2006/relationships/hyperlink" Target="https://www.erima-online.com/7232309" TargetMode="External"/><Relationship Id="rId4" Type="http://schemas.openxmlformats.org/officeDocument/2006/relationships/hyperlink" Target="https:/www.erima-online.com/1152501" TargetMode="External"/><Relationship Id="rId9" Type="http://schemas.openxmlformats.org/officeDocument/2006/relationships/hyperlink" Target="https://www.erima-online.com/72323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33097-943C-4773-BC8C-60ADBE4DE230}">
  <dimension ref="A1"/>
  <sheetViews>
    <sheetView tabSelected="1" workbookViewId="0">
      <selection activeCell="H1" sqref="H1"/>
    </sheetView>
  </sheetViews>
  <sheetFormatPr baseColWidth="10" defaultRowHeight="14.25" x14ac:dyDescent="0.2"/>
  <sheetData/>
  <sheetProtection algorithmName="SHA-512" hashValue="Z3u29iFhCwZKAbSQ3zytJ9Wyds5GB1NgdLjSST4f3AXejl/d2FvR9X8MjqvE73GFvoMcGShCte1Hqbe0iE+S1Q==" saltValue="LbYjdaEwuP5ohLQk8DhJRA==" spinCount="100000" sheet="1" objects="1" scenarios="1"/>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D17DB-23A2-484B-B4C1-C0B1C55D6444}">
  <sheetPr>
    <pageSetUpPr fitToPage="1"/>
  </sheetPr>
  <dimension ref="A1:L27"/>
  <sheetViews>
    <sheetView zoomScale="90" zoomScaleNormal="90" workbookViewId="0">
      <selection activeCell="E16" sqref="E16"/>
    </sheetView>
  </sheetViews>
  <sheetFormatPr baseColWidth="10" defaultRowHeight="14.25" x14ac:dyDescent="0.2"/>
  <cols>
    <col min="1" max="1" width="15.125" customWidth="1"/>
    <col min="3" max="3" width="33.25" customWidth="1"/>
    <col min="4" max="4" width="16.75" bestFit="1" customWidth="1"/>
    <col min="5" max="6" width="7.75" customWidth="1"/>
    <col min="7" max="8" width="10.75" customWidth="1"/>
    <col min="9" max="10" width="7.75" customWidth="1"/>
    <col min="11" max="11" width="10.75" customWidth="1"/>
    <col min="12" max="12" width="12.75" customWidth="1"/>
  </cols>
  <sheetData>
    <row r="1" spans="1:12" s="21" customFormat="1" ht="19.899999999999999" customHeight="1" x14ac:dyDescent="0.2">
      <c r="A1" s="22" t="s">
        <v>16</v>
      </c>
    </row>
    <row r="2" spans="1:12" s="21" customFormat="1" ht="15" customHeight="1" x14ac:dyDescent="0.2">
      <c r="A2" s="23" t="s">
        <v>17</v>
      </c>
    </row>
    <row r="3" spans="1:12" s="21" customFormat="1" ht="15" customHeight="1" x14ac:dyDescent="0.2">
      <c r="A3" s="21" t="s">
        <v>18</v>
      </c>
    </row>
    <row r="5" spans="1:12" s="21" customFormat="1" ht="15" customHeight="1" x14ac:dyDescent="0.2">
      <c r="A5" s="39" t="s">
        <v>19</v>
      </c>
      <c r="B5" s="40"/>
      <c r="C5" s="41"/>
      <c r="D5" s="32" t="s">
        <v>76</v>
      </c>
      <c r="E5" s="32"/>
      <c r="F5" s="32"/>
      <c r="G5" s="32"/>
      <c r="H5" s="32"/>
      <c r="I5" s="32"/>
      <c r="J5" s="32"/>
      <c r="K5" s="32"/>
      <c r="L5" s="32"/>
    </row>
    <row r="6" spans="1:12" s="21" customFormat="1" ht="15" customHeight="1" x14ac:dyDescent="0.2">
      <c r="A6" s="39" t="s">
        <v>20</v>
      </c>
      <c r="B6" s="40"/>
      <c r="C6" s="41"/>
      <c r="D6" s="32" t="s">
        <v>78</v>
      </c>
      <c r="E6" s="32"/>
      <c r="F6" s="32"/>
      <c r="G6" s="32"/>
      <c r="H6" s="32"/>
      <c r="I6" s="32"/>
      <c r="J6" s="32"/>
      <c r="K6" s="32"/>
      <c r="L6" s="32"/>
    </row>
    <row r="7" spans="1:12" s="21" customFormat="1" ht="15" customHeight="1" x14ac:dyDescent="0.2">
      <c r="A7" s="39" t="s">
        <v>21</v>
      </c>
      <c r="B7" s="40"/>
      <c r="C7" s="41"/>
      <c r="D7" s="32" t="s">
        <v>77</v>
      </c>
      <c r="E7" s="32"/>
      <c r="F7" s="32"/>
      <c r="G7" s="32"/>
      <c r="H7" s="32"/>
      <c r="I7" s="32"/>
      <c r="J7" s="32"/>
      <c r="K7" s="32"/>
      <c r="L7" s="32"/>
    </row>
    <row r="8" spans="1:12" s="21" customFormat="1" ht="15" customHeight="1" x14ac:dyDescent="0.2">
      <c r="A8" s="39" t="s">
        <v>22</v>
      </c>
      <c r="B8" s="40"/>
      <c r="C8" s="41"/>
      <c r="D8" s="31" t="s">
        <v>79</v>
      </c>
      <c r="E8" s="32"/>
      <c r="F8" s="32"/>
      <c r="G8" s="32"/>
      <c r="H8" s="32"/>
      <c r="I8" s="32"/>
      <c r="J8" s="32"/>
      <c r="K8" s="32"/>
      <c r="L8" s="32"/>
    </row>
    <row r="9" spans="1:12" s="21" customFormat="1" ht="15" customHeight="1" x14ac:dyDescent="0.2">
      <c r="A9" s="39" t="s">
        <v>23</v>
      </c>
      <c r="B9" s="40"/>
      <c r="C9" s="41"/>
      <c r="D9" s="32" t="s">
        <v>80</v>
      </c>
      <c r="E9" s="32"/>
      <c r="F9" s="32"/>
      <c r="G9" s="32"/>
      <c r="H9" s="32"/>
      <c r="I9" s="32"/>
      <c r="J9" s="32"/>
      <c r="K9" s="32"/>
      <c r="L9" s="32"/>
    </row>
    <row r="10" spans="1:12" s="21" customFormat="1" ht="15" customHeight="1" x14ac:dyDescent="0.2">
      <c r="A10" s="39" t="s">
        <v>24</v>
      </c>
      <c r="B10" s="40"/>
      <c r="C10" s="41"/>
      <c r="D10" s="42" t="s">
        <v>81</v>
      </c>
      <c r="E10" s="43"/>
      <c r="F10" s="43"/>
      <c r="G10" s="43"/>
      <c r="H10" s="43"/>
      <c r="I10" s="43"/>
      <c r="J10" s="43"/>
      <c r="K10" s="43"/>
      <c r="L10" s="43"/>
    </row>
    <row r="11" spans="1:12" ht="15" thickBot="1" x14ac:dyDescent="0.25">
      <c r="A11" s="20"/>
      <c r="B11" s="20"/>
      <c r="C11" s="20"/>
      <c r="D11" s="3"/>
      <c r="E11" s="3"/>
      <c r="F11" s="3"/>
      <c r="G11" s="3"/>
      <c r="H11" s="3"/>
      <c r="I11" s="3"/>
      <c r="J11" s="3"/>
      <c r="K11" s="3"/>
      <c r="L11" s="3"/>
    </row>
    <row r="12" spans="1:12" ht="19.899999999999999" customHeight="1" thickBot="1" x14ac:dyDescent="0.35">
      <c r="A12" s="44" t="s">
        <v>75</v>
      </c>
      <c r="B12" s="45"/>
      <c r="C12" s="45"/>
      <c r="D12" s="45"/>
      <c r="E12" s="45"/>
      <c r="F12" s="45"/>
      <c r="G12" s="45"/>
      <c r="H12" s="45"/>
      <c r="I12" s="45"/>
      <c r="J12" s="45"/>
      <c r="K12" s="45"/>
      <c r="L12" s="46"/>
    </row>
    <row r="13" spans="1:12" ht="15" x14ac:dyDescent="0.25">
      <c r="I13" s="36" t="s">
        <v>7</v>
      </c>
      <c r="J13" s="37"/>
      <c r="K13" s="38"/>
      <c r="L13" s="12"/>
    </row>
    <row r="14" spans="1:12" ht="113.45" customHeight="1" x14ac:dyDescent="0.2">
      <c r="A14" s="24" t="s">
        <v>0</v>
      </c>
      <c r="B14" s="24" t="s">
        <v>4</v>
      </c>
      <c r="C14" s="24" t="s">
        <v>1</v>
      </c>
      <c r="D14" s="24" t="s">
        <v>2</v>
      </c>
      <c r="E14" s="24" t="s">
        <v>3</v>
      </c>
      <c r="F14" s="24" t="s">
        <v>5</v>
      </c>
      <c r="G14" s="24" t="s">
        <v>6</v>
      </c>
      <c r="H14" s="24" t="s">
        <v>15</v>
      </c>
      <c r="I14" s="14" t="s">
        <v>58</v>
      </c>
      <c r="J14" s="15" t="s">
        <v>50</v>
      </c>
      <c r="K14" s="25" t="s">
        <v>25</v>
      </c>
      <c r="L14" s="26" t="s">
        <v>27</v>
      </c>
    </row>
    <row r="15" spans="1:12" ht="15" customHeight="1" x14ac:dyDescent="0.2">
      <c r="A15" s="2" t="s">
        <v>55</v>
      </c>
      <c r="G15" s="5"/>
      <c r="H15" s="19">
        <v>0.5</v>
      </c>
      <c r="I15" s="8">
        <v>4</v>
      </c>
      <c r="J15" s="9">
        <v>4</v>
      </c>
      <c r="L15" s="13"/>
    </row>
    <row r="16" spans="1:12" ht="90" customHeight="1" x14ac:dyDescent="0.2">
      <c r="A16" s="27" t="e" vm="1">
        <v>#VALUE!</v>
      </c>
      <c r="B16" s="4">
        <v>1032595</v>
      </c>
      <c r="C16" s="29" t="str">
        <f>IF(E16="",VLOOKUP(B16,UVPs!$A:$D,2,FALSE),IF(ISNUMBER(E16),VLOOKUP(B16,UVPs!$A:$D,2,FALSE)&amp;" Kinder",VLOOKUP(B16,UVPs!$A:$D,2,FALSE)))</f>
        <v>Celebrate125 Training Jacket</v>
      </c>
      <c r="D16" s="4" t="str">
        <f>VLOOKUP(C16,UVPs!B:C,2,FALSE)</f>
        <v>weiß / schwarz</v>
      </c>
      <c r="E16" s="30"/>
      <c r="F16" s="30"/>
      <c r="G16" s="6">
        <f>VLOOKUP(C16,UVPs!$B:$D,3,FALSE)</f>
        <v>59.99</v>
      </c>
      <c r="H16" s="6">
        <f>ROUND(G16-(G16*$H$15),2)</f>
        <v>30</v>
      </c>
      <c r="I16" s="4" t="s">
        <v>59</v>
      </c>
      <c r="J16" s="4" t="s">
        <v>59</v>
      </c>
      <c r="K16" s="6">
        <f t="shared" ref="K16:K23" si="0">SUM(H16,IF(I16="mit",$I$15,0),IF(J16="mit",$J$15,0))</f>
        <v>38</v>
      </c>
      <c r="L16" s="18">
        <f t="shared" ref="L16:L25" si="1">IF(AND(ISBLANK(E16),NOT(ISBLANK(F16))),"keine Größe angegeben!",IF(AND(ISBLANK(F16),NOT(ISBLANK(E16))),"keine Menge angegeben!",F16*K16))</f>
        <v>0</v>
      </c>
    </row>
    <row r="17" spans="1:12" ht="90" customHeight="1" x14ac:dyDescent="0.2">
      <c r="A17" s="27" t="e" vm="2">
        <v>#VALUE!</v>
      </c>
      <c r="B17" s="4">
        <v>1032533</v>
      </c>
      <c r="C17" s="29" t="str">
        <f>IF(E17="",VLOOKUP(B17,UVPs!$A:$D,2,FALSE),IF(ISNUMBER(E17),VLOOKUP(B17,UVPs!$A:$D,2,FALSE)&amp;" Kinder",VLOOKUP(B17,UVPs!$A:$D,2,FALSE)))</f>
        <v>Celebrate125 Training Jacket with Hood</v>
      </c>
      <c r="D17" s="4" t="str">
        <f>VLOOKUP(C17,UVPs!B:C,2,FALSE)</f>
        <v>weiß / schwarz</v>
      </c>
      <c r="E17" s="30"/>
      <c r="F17" s="30"/>
      <c r="G17" s="6">
        <f>VLOOKUP(C17,UVPs!$B:$D,3,FALSE)</f>
        <v>64.989999999999995</v>
      </c>
      <c r="H17" s="6">
        <f t="shared" ref="H17:H23" si="2">ROUND(G17-(G17*$H$15),2)</f>
        <v>32.5</v>
      </c>
      <c r="I17" s="4" t="s">
        <v>59</v>
      </c>
      <c r="J17" s="4" t="s">
        <v>59</v>
      </c>
      <c r="K17" s="6">
        <f t="shared" ref="K17" si="3">SUM(H17,IF(I17="mit",$I$15,0),IF(J17="mit",$J$15,0))</f>
        <v>40.5</v>
      </c>
      <c r="L17" s="18">
        <f t="shared" ref="L17" si="4">IF(AND(ISBLANK(E17),NOT(ISBLANK(F17))),"keine Größe angegeben!",IF(AND(ISBLANK(F17),NOT(ISBLANK(E17))),"keine Menge angegeben!",F17*K17))</f>
        <v>0</v>
      </c>
    </row>
    <row r="18" spans="1:12" ht="90" customHeight="1" x14ac:dyDescent="0.2">
      <c r="A18" s="27" t="e" vm="3">
        <v>#VALUE!</v>
      </c>
      <c r="B18" s="4">
        <v>1102504</v>
      </c>
      <c r="C18" s="29" t="str">
        <f>IF(E18="",VLOOKUP(B18,UVPs!$A:$D,2,FALSE),IF(ISNUMBER(E18),VLOOKUP(B18,UVPs!$A:$D,2,FALSE)&amp;" Kinder",VLOOKUP(B18,UVPs!$A:$D,2,FALSE)))</f>
        <v>Celebrate125 Training Pants</v>
      </c>
      <c r="D18" s="4" t="str">
        <f>VLOOKUP(C18,UVPs!B:C,2,FALSE)</f>
        <v>schwarz</v>
      </c>
      <c r="E18" s="30"/>
      <c r="F18" s="30"/>
      <c r="G18" s="6">
        <f>VLOOKUP(C18,UVPs!$B:$D,3,FALSE)</f>
        <v>44.99</v>
      </c>
      <c r="H18" s="6">
        <f t="shared" si="2"/>
        <v>22.5</v>
      </c>
      <c r="I18" s="4" t="s">
        <v>14</v>
      </c>
      <c r="J18" s="4" t="s">
        <v>14</v>
      </c>
      <c r="K18" s="6">
        <f t="shared" si="0"/>
        <v>22.5</v>
      </c>
      <c r="L18" s="18">
        <f t="shared" si="1"/>
        <v>0</v>
      </c>
    </row>
    <row r="19" spans="1:12" ht="90" customHeight="1" x14ac:dyDescent="0.2">
      <c r="A19" s="27" t="e" vm="4">
        <v>#VALUE!</v>
      </c>
      <c r="B19" s="4">
        <v>1082505</v>
      </c>
      <c r="C19" s="29" t="str">
        <f>IF(E19="",VLOOKUP(B19,UVPs!$A:$D,2,FALSE),IF(ISNUMBER(E19),VLOOKUP(B19,UVPs!$A:$D,2,FALSE)&amp;" Kinder",VLOOKUP(B19,UVPs!$A:$D,2,FALSE)))</f>
        <v>Celebrate125 T-Shirt function</v>
      </c>
      <c r="D19" s="4" t="str">
        <f>VLOOKUP(C19,UVPs!B:C,2,FALSE)</f>
        <v>weiß / schwarz</v>
      </c>
      <c r="E19" s="30"/>
      <c r="F19" s="30"/>
      <c r="G19" s="6">
        <f>VLOOKUP(C19,UVPs!$B:$D,3,FALSE)</f>
        <v>39.99</v>
      </c>
      <c r="H19" s="6">
        <f t="shared" si="2"/>
        <v>20</v>
      </c>
      <c r="I19" s="4" t="s">
        <v>59</v>
      </c>
      <c r="J19" s="4" t="s">
        <v>59</v>
      </c>
      <c r="K19" s="6">
        <f t="shared" si="0"/>
        <v>28</v>
      </c>
      <c r="L19" s="18">
        <f t="shared" si="1"/>
        <v>0</v>
      </c>
    </row>
    <row r="20" spans="1:12" ht="90" customHeight="1" x14ac:dyDescent="0.2">
      <c r="A20" s="27" t="e" vm="5">
        <v>#VALUE!</v>
      </c>
      <c r="B20" s="4">
        <v>1152501</v>
      </c>
      <c r="C20" s="29" t="str">
        <f>IF(E20="",VLOOKUP(B20,UVPs!$A:$D,2,FALSE),IF(ISNUMBER(E20),VLOOKUP(B20,UVPs!$A:$D,2,FALSE)&amp;" Kinder",VLOOKUP(B20,UVPs!$A:$D,2,FALSE)))</f>
        <v>Celebrate125 Shorts</v>
      </c>
      <c r="D20" s="4" t="str">
        <f>VLOOKUP(C20,UVPs!B:C,2,FALSE)</f>
        <v>schwarz</v>
      </c>
      <c r="E20" s="30"/>
      <c r="F20" s="30"/>
      <c r="G20" s="6">
        <f>VLOOKUP(C20,UVPs!$B:$D,3,FALSE)</f>
        <v>34.99</v>
      </c>
      <c r="H20" s="6">
        <f t="shared" si="2"/>
        <v>17.5</v>
      </c>
      <c r="I20" s="4" t="s">
        <v>14</v>
      </c>
      <c r="J20" s="4" t="s">
        <v>14</v>
      </c>
      <c r="K20" s="6">
        <f t="shared" si="0"/>
        <v>17.5</v>
      </c>
      <c r="L20" s="18">
        <f t="shared" si="1"/>
        <v>0</v>
      </c>
    </row>
    <row r="21" spans="1:12" ht="90" customHeight="1" x14ac:dyDescent="0.2">
      <c r="A21" s="27" t="e" vm="6">
        <v>#VALUE!</v>
      </c>
      <c r="B21" s="4">
        <v>2052206</v>
      </c>
      <c r="C21" s="29" t="str">
        <f>IF(E21="",VLOOKUP(B21,UVPs!$A:$D,2,FALSE),IF(ISNUMBER(E21),VLOOKUP(B21,UVPs!$A:$D,2,FALSE)&amp;" Kinder",VLOOKUP(B21,UVPs!$A:$D,2,FALSE)))</f>
        <v>Team Allwetterjacke</v>
      </c>
      <c r="D21" s="4" t="str">
        <f>VLOOKUP(C21,UVPs!B:C,2,FALSE)</f>
        <v>schwarz</v>
      </c>
      <c r="E21" s="30"/>
      <c r="F21" s="30"/>
      <c r="G21" s="6">
        <f>VLOOKUP(C21,UVPs!$B:$D,3,FALSE)</f>
        <v>59.99</v>
      </c>
      <c r="H21" s="6">
        <f t="shared" si="2"/>
        <v>30</v>
      </c>
      <c r="I21" s="4" t="s">
        <v>59</v>
      </c>
      <c r="J21" s="4" t="s">
        <v>59</v>
      </c>
      <c r="K21" s="6">
        <f t="shared" si="0"/>
        <v>38</v>
      </c>
      <c r="L21" s="18">
        <f t="shared" si="1"/>
        <v>0</v>
      </c>
    </row>
    <row r="22" spans="1:12" ht="90" customHeight="1" x14ac:dyDescent="0.2">
      <c r="A22" s="27" t="e" vm="7">
        <v>#VALUE!</v>
      </c>
      <c r="B22" s="4">
        <v>906201</v>
      </c>
      <c r="C22" s="29" t="str">
        <f>IF(E22="",VLOOKUP(B22,UVPs!$A:$D,2,FALSE),IF(ISNUMBER(E22),VLOOKUP(B22,UVPs!$A:$D,2,FALSE)&amp;" Kinder",VLOOKUP(B22,UVPs!$A:$D,2,FALSE)))</f>
        <v>SoftShell Jacke Function</v>
      </c>
      <c r="D22" s="4" t="str">
        <f>VLOOKUP(C22,UVPs!B:C,2,FALSE)</f>
        <v>schwarz</v>
      </c>
      <c r="E22" s="30"/>
      <c r="F22" s="30"/>
      <c r="G22" s="6">
        <f>VLOOKUP(C22,UVPs!$B:$D,3,FALSE)</f>
        <v>119.99</v>
      </c>
      <c r="H22" s="6">
        <f t="shared" si="2"/>
        <v>60</v>
      </c>
      <c r="I22" s="4" t="s">
        <v>59</v>
      </c>
      <c r="J22" s="4" t="s">
        <v>59</v>
      </c>
      <c r="K22" s="6">
        <f t="shared" si="0"/>
        <v>68</v>
      </c>
      <c r="L22" s="18">
        <f t="shared" si="1"/>
        <v>0</v>
      </c>
    </row>
    <row r="23" spans="1:12" ht="90" customHeight="1" x14ac:dyDescent="0.2">
      <c r="A23" s="27" t="e" vm="8">
        <v>#VALUE!</v>
      </c>
      <c r="B23" s="4">
        <v>7232317</v>
      </c>
      <c r="C23" s="29" t="str">
        <f>IF(E23="",VLOOKUP(B23,UVPs!$A:$D,2,FALSE),IF(ISNUMBER(E23),VLOOKUP(B23,UVPs!$A:$D,2,FALSE)&amp;" Kinder",VLOOKUP(B23,UVPs!$A:$D,2,FALSE)))</f>
        <v>SixWings Rucksack mit Bodenfach</v>
      </c>
      <c r="D23" s="4" t="str">
        <f>VLOOKUP(C23,UVPs!B:C,2,FALSE)</f>
        <v>slate grey / schwarz</v>
      </c>
      <c r="E23" s="4" t="s">
        <v>14</v>
      </c>
      <c r="F23" s="30"/>
      <c r="G23" s="6">
        <f>VLOOKUP(C23,UVPs!$B:$D,3,FALSE)</f>
        <v>34.99</v>
      </c>
      <c r="H23" s="6">
        <f t="shared" si="2"/>
        <v>17.5</v>
      </c>
      <c r="I23" s="4" t="s">
        <v>59</v>
      </c>
      <c r="J23" s="4" t="s">
        <v>14</v>
      </c>
      <c r="K23" s="6">
        <f t="shared" si="0"/>
        <v>21.5</v>
      </c>
      <c r="L23" s="18">
        <f>IF(AND(ISBLANK(E23),NOT(ISBLANK(F23))),"keine Größe angegeben!",IF(AND(ISBLANK(F23),NOT(ISBLANK(E23))),0,F23*K23))</f>
        <v>0</v>
      </c>
    </row>
    <row r="24" spans="1:12" ht="90" customHeight="1" x14ac:dyDescent="0.2">
      <c r="A24" s="27" t="e" vm="9">
        <v>#VALUE!</v>
      </c>
      <c r="B24" s="4">
        <v>7232301</v>
      </c>
      <c r="C24" s="29" t="str">
        <f>IF(E24="",VLOOKUP(B24,UVPs!$A:$D,2,FALSE),IF(E24="S",UVPs!B13,IF(E24="M",UVPs!B14,IF(E24="L",UVPs!B15,"Fehleingabe"))))</f>
        <v>SixWings Sporttasche</v>
      </c>
      <c r="D24" s="4" t="str">
        <f>VLOOKUP(C24,UVPs!B:C,2,FALSE)</f>
        <v>slate grey / schwarz</v>
      </c>
      <c r="E24" s="30"/>
      <c r="F24" s="30"/>
      <c r="G24" s="6" t="str">
        <f>VLOOKUP(C24,UVPs!$B:$D,3,FALSE)</f>
        <v>ab 29,99 €</v>
      </c>
      <c r="H24" s="6" t="str">
        <f>IF(ISTEXT(G24),"-",ROUND(G24-(G24*$H$15),2))</f>
        <v>-</v>
      </c>
      <c r="I24" s="4" t="s">
        <v>59</v>
      </c>
      <c r="J24" s="4" t="s">
        <v>14</v>
      </c>
      <c r="K24" s="6">
        <f t="shared" ref="K24:K25" si="5">SUM(H24,IF(I24="mit",$I$15,0),IF(J24="mit",$J$15,0))</f>
        <v>4</v>
      </c>
      <c r="L24" s="18">
        <f t="shared" si="1"/>
        <v>0</v>
      </c>
    </row>
    <row r="25" spans="1:12" ht="90" customHeight="1" x14ac:dyDescent="0.2">
      <c r="A25" s="27" t="e" vm="10">
        <v>#VALUE!</v>
      </c>
      <c r="B25" s="4">
        <v>7232309</v>
      </c>
      <c r="C25" s="29" t="str">
        <f>IF(E25="",VLOOKUP(B25,UVPs!$A:$D,2,FALSE),IF(E25="S",UVPs!B17,IF(E25="M",UVPs!B18,IF(E25="L",UVPs!B19,"Fehleingabe"))))</f>
        <v>SixWings Sporttasche mit Bodenfach</v>
      </c>
      <c r="D25" s="4" t="str">
        <f>VLOOKUP(C25,UVPs!B:C,2,FALSE)</f>
        <v>slate grey / schwarz</v>
      </c>
      <c r="E25" s="30"/>
      <c r="F25" s="30"/>
      <c r="G25" s="6" t="str">
        <f>VLOOKUP(C25,UVPs!$B:$D,3,FALSE)</f>
        <v>ab 34,99 €</v>
      </c>
      <c r="H25" s="6" t="str">
        <f>IF(ISTEXT(G25),"-",ROUND(G25-(G25*$H$15),2))</f>
        <v>-</v>
      </c>
      <c r="I25" s="4" t="s">
        <v>59</v>
      </c>
      <c r="J25" s="4" t="s">
        <v>14</v>
      </c>
      <c r="K25" s="6">
        <f t="shared" si="5"/>
        <v>4</v>
      </c>
      <c r="L25" s="18">
        <f t="shared" si="1"/>
        <v>0</v>
      </c>
    </row>
    <row r="26" spans="1:12" ht="15" thickBot="1" x14ac:dyDescent="0.25"/>
    <row r="27" spans="1:12" ht="19.899999999999999" customHeight="1" thickBot="1" x14ac:dyDescent="0.3">
      <c r="A27" s="33" t="s">
        <v>56</v>
      </c>
      <c r="B27" s="34"/>
      <c r="C27" s="34"/>
      <c r="D27" s="34"/>
      <c r="E27" s="34"/>
      <c r="F27" s="34"/>
      <c r="G27" s="34"/>
      <c r="H27" s="34"/>
      <c r="I27" s="35"/>
      <c r="K27" s="10" t="s">
        <v>49</v>
      </c>
      <c r="L27" s="11">
        <f>SUM(L16:L25)</f>
        <v>0</v>
      </c>
    </row>
  </sheetData>
  <protectedRanges>
    <protectedRange sqref="E16:F22 F23 E24:F25 I23:I25 I21:J22 I19:J19 I16:J17" name="Artikelauswahl" securityDescriptor="O:WDG:WDD:(A;;CC;;;WD)"/>
    <protectedRange sqref="D5:L6 D8:L10" name="Anschrift" securityDescriptor="O:WDG:WDD:(A;;CC;;;WD)"/>
    <protectedRange sqref="D7:L7" name="Anschrift_1" securityDescriptor="O:WDG:WDD:(A;;CC;;;WD)"/>
  </protectedRanges>
  <mergeCells count="15">
    <mergeCell ref="D8:L8"/>
    <mergeCell ref="D7:L7"/>
    <mergeCell ref="D6:L6"/>
    <mergeCell ref="D5:L5"/>
    <mergeCell ref="A27:I27"/>
    <mergeCell ref="I13:K13"/>
    <mergeCell ref="A10:C10"/>
    <mergeCell ref="A9:C9"/>
    <mergeCell ref="A8:C8"/>
    <mergeCell ref="A7:C7"/>
    <mergeCell ref="A6:C6"/>
    <mergeCell ref="A5:C5"/>
    <mergeCell ref="D10:L10"/>
    <mergeCell ref="D9:L9"/>
    <mergeCell ref="A12:L12"/>
  </mergeCells>
  <conditionalFormatting sqref="A16:L25">
    <cfRule type="expression" dxfId="1" priority="2">
      <formula>AND($E16&lt;&gt;"",$F16&lt;&gt;"")</formula>
    </cfRule>
  </conditionalFormatting>
  <conditionalFormatting sqref="L16:L25">
    <cfRule type="expression" dxfId="0" priority="1">
      <formula>ISTEXT(L16)</formula>
    </cfRule>
  </conditionalFormatting>
  <hyperlinks>
    <hyperlink ref="A16" r:id="rId1" display="https:/www.erima-online.com/1032595" xr:uid="{8201F46B-D4F8-48F7-812A-A9BCB797D59F}"/>
    <hyperlink ref="A18" r:id="rId2" display="https:/www.erima-online.com/1102504" xr:uid="{52A3C04F-EC00-4361-9F5C-3B4DFB5DD616}"/>
    <hyperlink ref="A19" r:id="rId3" display="https:/www.erima-online.com/1082505" xr:uid="{95CB99AA-383F-45CF-AFF2-D56E588F56B1}"/>
    <hyperlink ref="A20" r:id="rId4" display="https:/www.erima-online.com/1152501" xr:uid="{FFAE0485-A2F5-4F5D-9469-46AF36A685A3}"/>
    <hyperlink ref="A23" r:id="rId5" display="https:/www.erima-online.com/7232317" xr:uid="{483447F1-AD5D-4093-BD8C-BE53CF5813F7}"/>
    <hyperlink ref="A22" r:id="rId6" display="https://www.erima-online.com/906201" xr:uid="{AECFBBA8-94F8-4910-9088-76840E143E04}"/>
    <hyperlink ref="A21" r:id="rId7" display="https://www.erima-online.com/2052206" xr:uid="{44077FDD-5278-479C-A9B5-411C7270F4EF}"/>
    <hyperlink ref="A17" r:id="rId8" display="https://www.erima-online.com/1032533" xr:uid="{E0691AF3-F5AA-46CD-AC3F-B2A8E7521B72}"/>
    <hyperlink ref="A24" r:id="rId9" display="https://www.erima-online.com/7232301" xr:uid="{32CCC3F2-2C39-496D-BD91-614AD5B24B43}"/>
    <hyperlink ref="A25" r:id="rId10" display="https://www.erima-online.com/7232309" xr:uid="{C011DB4F-8178-4DC0-B478-1F38EF5050FD}"/>
    <hyperlink ref="D8" r:id="rId11" xr:uid="{72E1A539-D61D-4FF9-8E98-A0B02752C3FE}"/>
  </hyperlinks>
  <printOptions horizontalCentered="1"/>
  <pageMargins left="0.23622047244094491" right="0.23622047244094491" top="0.74803149606299213" bottom="0.74803149606299213" header="0.31496062992125984" footer="0.31496062992125984"/>
  <pageSetup paperSize="9" scale="62" orientation="portrait" r:id="rId12"/>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F6BDFF9B-C84A-4C76-B380-503B35897147}">
          <x14:formula1>
            <xm:f>Drowdowns!$C$2:$C$12</xm:f>
          </x14:formula1>
          <xm:sqref>E22</xm:sqref>
        </x14:dataValidation>
        <x14:dataValidation type="list" allowBlank="1" showInputMessage="1" showErrorMessage="1" xr:uid="{C55F39D2-AE8C-413A-98B7-AF6566D346E7}">
          <x14:formula1>
            <xm:f>Drowdowns!$A$2:$A$13</xm:f>
          </x14:formula1>
          <xm:sqref>E17:E21</xm:sqref>
        </x14:dataValidation>
        <x14:dataValidation type="list" allowBlank="1" showInputMessage="1" showErrorMessage="1" xr:uid="{F6A2314F-A483-4969-A14F-01D40CA989C4}">
          <x14:formula1>
            <xm:f>Drowdowns!$B$2:$B$13</xm:f>
          </x14:formula1>
          <xm:sqref>E16</xm:sqref>
        </x14:dataValidation>
        <x14:dataValidation type="list" allowBlank="1" showInputMessage="1" showErrorMessage="1" xr:uid="{349482F5-FBE4-4A26-84E9-C3FFED94E587}">
          <x14:formula1>
            <xm:f>Drowdowns!$A$24:$A$25</xm:f>
          </x14:formula1>
          <xm:sqref>I21:J22 I23:I25 I19:J19 I16:J17</xm:sqref>
        </x14:dataValidation>
        <x14:dataValidation type="list" allowBlank="1" showInputMessage="1" showErrorMessage="1" xr:uid="{6BDF7AE4-39D0-4346-96E6-85628D38A6E5}">
          <x14:formula1>
            <xm:f>Drowdowns!$A$16:$A$19</xm:f>
          </x14:formula1>
          <xm:sqref>E24:E25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9E30D-B432-49B6-B873-6187EFF4E32D}">
  <dimension ref="A1:J33"/>
  <sheetViews>
    <sheetView topLeftCell="A6" workbookViewId="0">
      <selection activeCell="G12" sqref="G12"/>
    </sheetView>
  </sheetViews>
  <sheetFormatPr baseColWidth="10" defaultRowHeight="14.25" x14ac:dyDescent="0.2"/>
  <cols>
    <col min="1" max="1" width="12.25" bestFit="1" customWidth="1"/>
    <col min="2" max="2" width="49" bestFit="1" customWidth="1"/>
    <col min="3" max="3" width="20.75" customWidth="1"/>
    <col min="4" max="4" width="10.625" bestFit="1" customWidth="1"/>
  </cols>
  <sheetData>
    <row r="1" spans="1:10" x14ac:dyDescent="0.2">
      <c r="A1" s="7" t="s">
        <v>4</v>
      </c>
      <c r="B1" s="7" t="s">
        <v>1</v>
      </c>
      <c r="C1" s="7" t="s">
        <v>2</v>
      </c>
      <c r="D1" s="7" t="s">
        <v>6</v>
      </c>
    </row>
    <row r="2" spans="1:10" x14ac:dyDescent="0.2">
      <c r="A2" s="7"/>
      <c r="B2" s="7"/>
      <c r="C2" s="7"/>
      <c r="D2" s="7"/>
    </row>
    <row r="3" spans="1:10" x14ac:dyDescent="0.2">
      <c r="A3" s="4">
        <v>1032229</v>
      </c>
      <c r="B3" s="4" t="s">
        <v>28</v>
      </c>
      <c r="C3" s="4" t="s">
        <v>8</v>
      </c>
      <c r="D3" s="6">
        <v>54.99</v>
      </c>
    </row>
    <row r="4" spans="1:10" x14ac:dyDescent="0.2">
      <c r="A4" s="4">
        <v>1032229</v>
      </c>
      <c r="B4" s="4" t="s">
        <v>29</v>
      </c>
      <c r="C4" s="4" t="s">
        <v>8</v>
      </c>
      <c r="D4" s="6">
        <v>49.99</v>
      </c>
    </row>
    <row r="5" spans="1:10" x14ac:dyDescent="0.2">
      <c r="A5" s="4">
        <v>1102203</v>
      </c>
      <c r="B5" s="4" t="s">
        <v>30</v>
      </c>
      <c r="C5" s="4" t="s">
        <v>8</v>
      </c>
      <c r="D5" s="6">
        <v>46.99</v>
      </c>
      <c r="E5" s="3"/>
      <c r="F5" s="3"/>
      <c r="G5" s="3"/>
      <c r="H5" s="3"/>
      <c r="I5" s="3"/>
      <c r="J5" s="3"/>
    </row>
    <row r="6" spans="1:10" x14ac:dyDescent="0.2">
      <c r="A6" s="4">
        <v>1102203</v>
      </c>
      <c r="B6" s="4" t="s">
        <v>31</v>
      </c>
      <c r="C6" s="4" t="s">
        <v>8</v>
      </c>
      <c r="D6" s="6">
        <v>41.99</v>
      </c>
      <c r="E6" s="3"/>
      <c r="F6" s="3"/>
      <c r="G6" s="3"/>
      <c r="H6" s="3"/>
      <c r="I6" s="3"/>
      <c r="J6" s="3"/>
    </row>
    <row r="7" spans="1:10" x14ac:dyDescent="0.2">
      <c r="A7" s="4">
        <v>1082207</v>
      </c>
      <c r="B7" s="4" t="s">
        <v>32</v>
      </c>
      <c r="C7" s="4" t="s">
        <v>8</v>
      </c>
      <c r="D7" s="6">
        <v>39.99</v>
      </c>
    </row>
    <row r="8" spans="1:10" x14ac:dyDescent="0.2">
      <c r="A8" s="4">
        <v>1082207</v>
      </c>
      <c r="B8" s="4" t="s">
        <v>33</v>
      </c>
      <c r="C8" s="4" t="s">
        <v>8</v>
      </c>
      <c r="D8" s="6">
        <v>34.99</v>
      </c>
    </row>
    <row r="9" spans="1:10" x14ac:dyDescent="0.2">
      <c r="A9" s="4">
        <v>1152212</v>
      </c>
      <c r="B9" s="4" t="s">
        <v>34</v>
      </c>
      <c r="C9" s="4" t="s">
        <v>8</v>
      </c>
      <c r="D9" s="6">
        <v>34.99</v>
      </c>
    </row>
    <row r="10" spans="1:10" x14ac:dyDescent="0.2">
      <c r="A10" s="4">
        <v>1152212</v>
      </c>
      <c r="B10" s="4" t="s">
        <v>35</v>
      </c>
      <c r="C10" s="4" t="s">
        <v>8</v>
      </c>
      <c r="D10" s="6">
        <v>29.99</v>
      </c>
    </row>
    <row r="11" spans="1:10" x14ac:dyDescent="0.2">
      <c r="A11" s="16">
        <v>7232317</v>
      </c>
      <c r="B11" s="16" t="s">
        <v>63</v>
      </c>
      <c r="C11" s="16" t="s">
        <v>8</v>
      </c>
      <c r="D11" s="17">
        <v>34.99</v>
      </c>
    </row>
    <row r="12" spans="1:10" x14ac:dyDescent="0.2">
      <c r="A12" s="16">
        <v>7232301</v>
      </c>
      <c r="B12" s="16" t="s">
        <v>64</v>
      </c>
      <c r="C12" s="16" t="s">
        <v>8</v>
      </c>
      <c r="D12" s="17" t="s">
        <v>73</v>
      </c>
    </row>
    <row r="13" spans="1:10" x14ac:dyDescent="0.2">
      <c r="A13" s="16">
        <v>7232301</v>
      </c>
      <c r="B13" s="16" t="s">
        <v>67</v>
      </c>
      <c r="C13" s="16" t="s">
        <v>8</v>
      </c>
      <c r="D13" s="17">
        <v>29.99</v>
      </c>
    </row>
    <row r="14" spans="1:10" x14ac:dyDescent="0.2">
      <c r="A14" s="16">
        <v>7232301</v>
      </c>
      <c r="B14" s="16" t="s">
        <v>68</v>
      </c>
      <c r="C14" s="16" t="s">
        <v>8</v>
      </c>
      <c r="D14" s="17">
        <v>34.99</v>
      </c>
    </row>
    <row r="15" spans="1:10" x14ac:dyDescent="0.2">
      <c r="A15" s="16">
        <v>7232301</v>
      </c>
      <c r="B15" s="16" t="s">
        <v>69</v>
      </c>
      <c r="C15" s="16" t="s">
        <v>8</v>
      </c>
      <c r="D15" s="17">
        <v>39.99</v>
      </c>
    </row>
    <row r="16" spans="1:10" x14ac:dyDescent="0.2">
      <c r="A16" s="16">
        <v>7232309</v>
      </c>
      <c r="B16" s="16" t="s">
        <v>65</v>
      </c>
      <c r="C16" s="16" t="s">
        <v>8</v>
      </c>
      <c r="D16" s="17" t="s">
        <v>74</v>
      </c>
    </row>
    <row r="17" spans="1:4" x14ac:dyDescent="0.2">
      <c r="A17" s="16">
        <v>7232309</v>
      </c>
      <c r="B17" s="16" t="s">
        <v>70</v>
      </c>
      <c r="C17" s="16" t="s">
        <v>8</v>
      </c>
      <c r="D17" s="17">
        <v>34.99</v>
      </c>
    </row>
    <row r="18" spans="1:4" x14ac:dyDescent="0.2">
      <c r="A18" s="16">
        <v>7232309</v>
      </c>
      <c r="B18" s="16" t="s">
        <v>71</v>
      </c>
      <c r="C18" s="16" t="s">
        <v>8</v>
      </c>
      <c r="D18" s="17">
        <v>39.99</v>
      </c>
    </row>
    <row r="19" spans="1:4" x14ac:dyDescent="0.2">
      <c r="A19" s="16">
        <v>7232309</v>
      </c>
      <c r="B19" s="16" t="s">
        <v>72</v>
      </c>
      <c r="C19" s="16" t="s">
        <v>8</v>
      </c>
      <c r="D19" s="17">
        <v>44.99</v>
      </c>
    </row>
    <row r="20" spans="1:4" x14ac:dyDescent="0.2">
      <c r="A20" s="4">
        <v>1032595</v>
      </c>
      <c r="B20" s="4" t="s">
        <v>37</v>
      </c>
      <c r="C20" s="4" t="s">
        <v>36</v>
      </c>
      <c r="D20" s="17">
        <v>59.99</v>
      </c>
    </row>
    <row r="21" spans="1:4" x14ac:dyDescent="0.2">
      <c r="A21" s="4">
        <v>1032595</v>
      </c>
      <c r="B21" s="4" t="s">
        <v>38</v>
      </c>
      <c r="C21" s="4" t="s">
        <v>36</v>
      </c>
      <c r="D21" s="17">
        <v>54.99</v>
      </c>
    </row>
    <row r="22" spans="1:4" x14ac:dyDescent="0.2">
      <c r="A22" s="4">
        <v>1032533</v>
      </c>
      <c r="B22" s="4" t="s">
        <v>61</v>
      </c>
      <c r="C22" s="4" t="s">
        <v>36</v>
      </c>
      <c r="D22" s="17">
        <v>64.989999999999995</v>
      </c>
    </row>
    <row r="23" spans="1:4" x14ac:dyDescent="0.2">
      <c r="A23" s="4">
        <v>1032533</v>
      </c>
      <c r="B23" s="4" t="s">
        <v>62</v>
      </c>
      <c r="C23" s="4" t="s">
        <v>36</v>
      </c>
      <c r="D23" s="17">
        <v>59.99</v>
      </c>
    </row>
    <row r="24" spans="1:4" x14ac:dyDescent="0.2">
      <c r="A24" s="4">
        <v>1102504</v>
      </c>
      <c r="B24" s="4" t="s">
        <v>39</v>
      </c>
      <c r="C24" s="4" t="s">
        <v>43</v>
      </c>
      <c r="D24" s="17">
        <v>44.99</v>
      </c>
    </row>
    <row r="25" spans="1:4" x14ac:dyDescent="0.2">
      <c r="A25" s="4">
        <v>1102504</v>
      </c>
      <c r="B25" s="4" t="s">
        <v>40</v>
      </c>
      <c r="C25" s="4" t="s">
        <v>43</v>
      </c>
      <c r="D25" s="17">
        <v>39.99</v>
      </c>
    </row>
    <row r="26" spans="1:4" x14ac:dyDescent="0.2">
      <c r="A26" s="4">
        <v>1082505</v>
      </c>
      <c r="B26" s="4" t="s">
        <v>44</v>
      </c>
      <c r="C26" s="4" t="s">
        <v>36</v>
      </c>
      <c r="D26" s="17">
        <v>39.99</v>
      </c>
    </row>
    <row r="27" spans="1:4" x14ac:dyDescent="0.2">
      <c r="A27" s="4">
        <v>1082505</v>
      </c>
      <c r="B27" s="4" t="s">
        <v>45</v>
      </c>
      <c r="C27" s="4" t="s">
        <v>36</v>
      </c>
      <c r="D27" s="17">
        <v>34.99</v>
      </c>
    </row>
    <row r="28" spans="1:4" x14ac:dyDescent="0.2">
      <c r="A28" s="4">
        <v>1152501</v>
      </c>
      <c r="B28" s="4" t="s">
        <v>41</v>
      </c>
      <c r="C28" s="4" t="s">
        <v>43</v>
      </c>
      <c r="D28" s="17">
        <v>34.99</v>
      </c>
    </row>
    <row r="29" spans="1:4" x14ac:dyDescent="0.2">
      <c r="A29" s="4">
        <v>1152501</v>
      </c>
      <c r="B29" s="4" t="s">
        <v>42</v>
      </c>
      <c r="C29" s="4" t="s">
        <v>43</v>
      </c>
      <c r="D29" s="17">
        <v>29.99</v>
      </c>
    </row>
    <row r="30" spans="1:4" x14ac:dyDescent="0.2">
      <c r="A30" s="4">
        <v>2052206</v>
      </c>
      <c r="B30" s="4" t="s">
        <v>51</v>
      </c>
      <c r="C30" s="4" t="s">
        <v>43</v>
      </c>
      <c r="D30" s="17">
        <v>59.99</v>
      </c>
    </row>
    <row r="31" spans="1:4" x14ac:dyDescent="0.2">
      <c r="A31" s="4">
        <v>2052206</v>
      </c>
      <c r="B31" s="4" t="s">
        <v>52</v>
      </c>
      <c r="C31" s="4" t="s">
        <v>43</v>
      </c>
      <c r="D31" s="17">
        <v>54.99</v>
      </c>
    </row>
    <row r="32" spans="1:4" x14ac:dyDescent="0.2">
      <c r="A32" s="4">
        <v>906201</v>
      </c>
      <c r="B32" s="4" t="s">
        <v>53</v>
      </c>
      <c r="C32" s="4" t="s">
        <v>43</v>
      </c>
      <c r="D32" s="17">
        <v>119.99</v>
      </c>
    </row>
    <row r="33" spans="1:4" x14ac:dyDescent="0.2">
      <c r="A33" s="4">
        <v>906201</v>
      </c>
      <c r="B33" s="4" t="s">
        <v>54</v>
      </c>
      <c r="C33" s="4" t="s">
        <v>43</v>
      </c>
      <c r="D33" s="17">
        <v>109.99</v>
      </c>
    </row>
  </sheetData>
  <sheetProtection algorithmName="SHA-512" hashValue="9+2STciR+wJSRwFgbHtvD+ZvsR/xsgi7uczCdiKpj3kA9W3B8oELZoCeCP73KWJDHoNHrHjurLserKuuTfbEWQ==" saltValue="Jf7EDLkJ70WBLvKtpNxx0g==" spinCount="100000" sheet="1" objects="1" scenarios="1"/>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1487714-E8D2-4088-935C-F2D2AA81DC56}">
          <x14:formula1>
            <xm:f>Drowdowns!$A$3:$A$13</xm:f>
          </x14:formula1>
          <xm:sqref>E3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098E0-48FF-4ED4-BFC7-B705CF03F095}">
  <dimension ref="A1:C25"/>
  <sheetViews>
    <sheetView workbookViewId="0">
      <selection activeCell="F18" sqref="F18"/>
    </sheetView>
  </sheetViews>
  <sheetFormatPr baseColWidth="10" defaultRowHeight="14.25" x14ac:dyDescent="0.2"/>
  <sheetData>
    <row r="1" spans="1:3" x14ac:dyDescent="0.2">
      <c r="A1" s="1" t="s">
        <v>26</v>
      </c>
      <c r="B1" s="1" t="s">
        <v>48</v>
      </c>
      <c r="C1" t="s">
        <v>57</v>
      </c>
    </row>
    <row r="2" spans="1:3" x14ac:dyDescent="0.2">
      <c r="A2" s="1"/>
      <c r="B2" s="4"/>
      <c r="C2" s="1"/>
    </row>
    <row r="3" spans="1:3" x14ac:dyDescent="0.2">
      <c r="A3" s="4">
        <v>116</v>
      </c>
      <c r="B3" s="4">
        <v>116</v>
      </c>
      <c r="C3" s="4">
        <v>128</v>
      </c>
    </row>
    <row r="4" spans="1:3" x14ac:dyDescent="0.2">
      <c r="A4" s="4">
        <v>128</v>
      </c>
      <c r="B4" s="4">
        <v>128</v>
      </c>
      <c r="C4" s="4">
        <v>140</v>
      </c>
    </row>
    <row r="5" spans="1:3" x14ac:dyDescent="0.2">
      <c r="A5" s="4">
        <v>140</v>
      </c>
      <c r="B5" s="4">
        <v>140</v>
      </c>
      <c r="C5" s="4">
        <v>152</v>
      </c>
    </row>
    <row r="6" spans="1:3" x14ac:dyDescent="0.2">
      <c r="A6" s="4">
        <v>152</v>
      </c>
      <c r="B6" s="4">
        <v>152</v>
      </c>
      <c r="C6" s="4">
        <v>164</v>
      </c>
    </row>
    <row r="7" spans="1:3" x14ac:dyDescent="0.2">
      <c r="A7" s="4">
        <v>164</v>
      </c>
      <c r="B7" s="4" t="s">
        <v>46</v>
      </c>
      <c r="C7" s="4" t="s">
        <v>9</v>
      </c>
    </row>
    <row r="8" spans="1:3" x14ac:dyDescent="0.2">
      <c r="A8" s="4" t="s">
        <v>9</v>
      </c>
      <c r="B8" s="4" t="s">
        <v>9</v>
      </c>
      <c r="C8" s="4" t="s">
        <v>10</v>
      </c>
    </row>
    <row r="9" spans="1:3" x14ac:dyDescent="0.2">
      <c r="A9" s="4" t="s">
        <v>10</v>
      </c>
      <c r="B9" s="4" t="s">
        <v>10</v>
      </c>
      <c r="C9" s="4" t="s">
        <v>11</v>
      </c>
    </row>
    <row r="10" spans="1:3" x14ac:dyDescent="0.2">
      <c r="A10" s="4" t="s">
        <v>11</v>
      </c>
      <c r="B10" s="4" t="s">
        <v>11</v>
      </c>
      <c r="C10" s="4" t="s">
        <v>12</v>
      </c>
    </row>
    <row r="11" spans="1:3" x14ac:dyDescent="0.2">
      <c r="A11" s="4" t="s">
        <v>12</v>
      </c>
      <c r="B11" s="4" t="s">
        <v>12</v>
      </c>
      <c r="C11" s="4" t="s">
        <v>13</v>
      </c>
    </row>
    <row r="12" spans="1:3" x14ac:dyDescent="0.2">
      <c r="A12" s="4" t="s">
        <v>13</v>
      </c>
      <c r="B12" s="4" t="s">
        <v>13</v>
      </c>
      <c r="C12" s="4" t="s">
        <v>47</v>
      </c>
    </row>
    <row r="13" spans="1:3" x14ac:dyDescent="0.2">
      <c r="A13" s="4" t="s">
        <v>47</v>
      </c>
      <c r="B13" s="4" t="s">
        <v>47</v>
      </c>
    </row>
    <row r="15" spans="1:3" x14ac:dyDescent="0.2">
      <c r="A15" s="28" t="s">
        <v>66</v>
      </c>
    </row>
    <row r="16" spans="1:3" x14ac:dyDescent="0.2">
      <c r="A16" s="28"/>
    </row>
    <row r="17" spans="1:1" x14ac:dyDescent="0.2">
      <c r="A17" s="28" t="s">
        <v>9</v>
      </c>
    </row>
    <row r="18" spans="1:1" x14ac:dyDescent="0.2">
      <c r="A18" s="28" t="s">
        <v>10</v>
      </c>
    </row>
    <row r="19" spans="1:1" x14ac:dyDescent="0.2">
      <c r="A19" s="28" t="s">
        <v>11</v>
      </c>
    </row>
    <row r="22" spans="1:1" x14ac:dyDescent="0.2">
      <c r="A22" s="1" t="s">
        <v>7</v>
      </c>
    </row>
    <row r="23" spans="1:1" x14ac:dyDescent="0.2">
      <c r="A23" s="1"/>
    </row>
    <row r="24" spans="1:1" x14ac:dyDescent="0.2">
      <c r="A24" s="1" t="s">
        <v>59</v>
      </c>
    </row>
    <row r="25" spans="1:1" x14ac:dyDescent="0.2">
      <c r="A25" s="1" t="s">
        <v>60</v>
      </c>
    </row>
  </sheetData>
  <sheetProtection algorithmName="SHA-512" hashValue="t3RLpSkNnNRKHRqqv4sCErOq7VI3ZEtCqEaVw02sWL5r2OmHRaKS0owH7wy85WTgDyKyjyHmKbJQWCCkniTXVg==" saltValue="9/JxUqZ0zAafGK0t9v4RvQ==" spinCount="100000"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Anleitung</vt:lpstr>
      <vt:lpstr>Bestellformular</vt:lpstr>
      <vt:lpstr>UVPs</vt:lpstr>
      <vt:lpstr>Drowdowns</vt:lpstr>
    </vt:vector>
  </TitlesOfParts>
  <Company>ebmpapst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Hacker, Michael</dc:creator>
  <cp:lastModifiedBy>Michael Hacker</cp:lastModifiedBy>
  <cp:lastPrinted>2025-07-11T21:25:37Z</cp:lastPrinted>
  <dcterms:created xsi:type="dcterms:W3CDTF">2025-06-25T06:36:55Z</dcterms:created>
  <dcterms:modified xsi:type="dcterms:W3CDTF">2025-11-29T12:47:27Z</dcterms:modified>
</cp:coreProperties>
</file>